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<sst xmlns="http://schemas.openxmlformats.org/spreadsheetml/2006/main" count="27160" uniqueCount="790">
  <si>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</si>
  <si>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</si>
  <si>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</si>
  <si>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</si>
  <si>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</si>
  <si>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</si>
  <si>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</si>
  <si>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</si>
  <si>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</si>
  <si>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</si>
  <si>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</si>
  <si>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</si>
  <si>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</si>
  <si>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</si>
  <si>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</si>
  <si>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</si>
  <si>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</si>
  <si>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</si>
  <si>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</si>
  <si>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</si>
  <si>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</si>
  <si>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</si>
  <si>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</si>
  <si>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</si>
  <si>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</si>
  <si>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</si>
  <si>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</si>
  <si>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</si>
  <si>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</si>
  <si>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</si>
  <si>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</si>
  <si>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</si>
  <si>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</si>
  <si>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</si>
  <si>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</si>
  <si>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</si>
  <si>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</si>
  <si>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</si>
  <si>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</si>
  <si>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</si>
  <si>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</si>
  <si>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</si>
  <si>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</si>
  <si>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</si>
  <si>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</si>
  <si>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</si>
  <si>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</si>
  <si>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</si>
  <si>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</si>
  <si>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</si>
  <si>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</si>
  <si>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</si>
  <si>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</si>
  <si>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</si>
  <si>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</si>
  <si>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</si>
  <si>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</si>
  <si>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</si>
  <si>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</si>
  <si>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</si>
  <si>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</si>
  <si>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</si>
  <si>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</si>
  <si>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</si>
  <si>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</si>
  <si>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</si>
  <si>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</si>
  <si>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</si>
  <si>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</si>
  <si>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</si>
  <si>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</si>
  <si>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</si>
  <si>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</si>
  <si>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</si>
  <si>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</si>
  <si>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</si>
  <si>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</si>
  <si>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</si>
  <si>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</si>
  <si>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</si>
  <si>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</si>
  <si>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</si>
  <si>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</si>
  <si>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</si>
  <si>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</si>
  <si>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</si>
  <si>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</si>
  <si>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</si>
  <si>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</si>
  <si>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</si>
  <si>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</si>
  <si>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</si>
  <si>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</si>
  <si>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</si>
  <si>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</si>
  <si>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</si>
  <si>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</si>
  <si>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</si>
  <si>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</si>
  <si>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</si>
  <si>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</si>
  <si>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</si>
  <si>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</si>
  <si>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</si>
  <si>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</si>
  <si>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</si>
  <si>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</si>
  <si>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</si>
  <si>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</si>
  <si>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</si>
  <si>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</si>
  <si>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</si>
  <si>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</si>
  <si>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</si>
  <si>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</si>
  <si>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</si>
  <si>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</si>
  <si>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</si>
  <si>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</si>
  <si>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</si>
  <si>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</si>
  <si>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</si>
  <si>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</si>
  <si>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</si>
  <si>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</si>
  <si>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</si>
  <si>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</si>
  <si>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</si>
  <si>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</si>
  <si>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</si>
  <si>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</si>
  <si>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</si>
  <si>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</si>
  <si>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</si>
  <si>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</si>
  <si>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</si>
  <si>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</si>
  <si>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</si>
  <si>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</si>
  <si>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</si>
  <si>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</si>
  <si>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</si>
  <si>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</si>
  <si>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</si>
  <si>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</si>
  <si>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</si>
  <si>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</si>
  <si>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</si>
  <si>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</si>
  <si>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</si>
  <si>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</si>
  <si>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</si>
  <si>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</si>
  <si>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</si>
  <si>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</si>
  <si>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</si>
  <si>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</si>
  <si>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</si>
  <si>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</si>
  <si>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</si>
  <si>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</si>
  <si>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</si>
  <si>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</si>
  <si>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</si>
  <si>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</si>
  <si>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</si>
  <si>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</si>
  <si>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</si>
  <si>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</si>
  <si>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</si>
  <si>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</si>
  <si>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</si>
  <si>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</si>
  <si>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</si>
  <si>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</si>
  <si>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</si>
  <si>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</si>
  <si>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</si>
  <si>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</si>
  <si>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</si>
  <si>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</si>
  <si>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</si>
  <si>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</si>
  <si>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</si>
  <si>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</si>
  <si>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</si>
  <si>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</si>
  <si>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</si>
  <si>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</si>
  <si>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</si>
  <si>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</si>
  <si>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</si>
  <si>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</si>
  <si>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</si>
  <si>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</si>
  <si>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</si>
  <si>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</si>
  <si>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</si>
  <si>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</si>
  <si>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</si>
  <si>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</si>
  <si>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</si>
  <si>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</si>
  <si>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</si>
  <si>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</si>
  <si>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</si>
  <si>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</si>
  <si>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</si>
  <si>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</si>
  <si>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</si>
  <si>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</si>
  <si>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</si>
  <si>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</si>
  <si>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</si>
  <si>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</si>
  <si>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</si>
  <si>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</si>
  <si>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</si>
  <si>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</si>
  <si>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</si>
  <si>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</si>
  <si>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</si>
  <si>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</si>
  <si>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</si>
  <si>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</si>
  <si>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</si>
  <si>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</si>
  <si>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</si>
  <si>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</si>
  <si>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</si>
  <si>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</si>
  <si>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</si>
  <si>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</si>
  <si>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</si>
  <si>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</si>
  <si>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</si>
  <si>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</si>
  <si>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</si>
  <si>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</si>
  <si>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</si>
  <si>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</si>
  <si>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</si>
  <si>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</si>
  <si>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</si>
  <si>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</si>
  <si>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</si>
  <si>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</si>
  <si>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</si>
  <si>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</si>
  <si>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</si>
  <si>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</si>
  <si>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</si>
  <si>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</si>
  <si>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</si>
  <si>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</si>
  <si>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</si>
  <si>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</si>
  <si>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</si>
  <si>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</si>
  <si>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</si>
  <si>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</si>
  <si>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</si>
  <si>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</si>
  <si>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</si>
  <si>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</si>
  <si>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</si>
  <si>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</si>
  <si>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</si>
  <si>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</si>
  <si>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</si>
  <si>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</si>
  <si>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</si>
  <si>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</si>
  <si>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</si>
  <si>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</si>
  <si>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</si>
  <si>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</si>
  <si>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</si>
  <si>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</si>
  <si>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</si>
  <si>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</si>
  <si>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</si>
  <si>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</si>
  <si>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</si>
  <si>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</si>
  <si>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</si>
  <si>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</si>
  <si>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</si>
  <si>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</si>
  <si>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</si>
  <si>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</si>
  <si>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</si>
  <si>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</si>
  <si>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</si>
  <si>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</si>
  <si>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</si>
  <si>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</si>
  <si>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</si>
  <si>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</si>
  <si>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</si>
  <si>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</si>
  <si>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</si>
  <si>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</si>
  <si>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</si>
  <si>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</si>
  <si>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</si>
  <si>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</si>
  <si>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</si>
  <si>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</si>
  <si>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</si>
  <si>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</si>
  <si>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</si>
  <si>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</si>
  <si>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</si>
  <si>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</si>
  <si>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</si>
  <si>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</si>
  <si>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</si>
  <si>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</si>
  <si>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</si>
  <si>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</si>
  <si>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</si>
  <si>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</si>
  <si>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</si>
  <si>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</si>
  <si>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</si>
  <si>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</si>
  <si>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</si>
  <si>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</si>
  <si>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</si>
  <si>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</si>
  <si>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</si>
  <si>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</si>
  <si>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</si>
  <si>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</si>
  <si>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</si>
  <si>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</si>
  <si>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</si>
  <si>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</si>
  <si>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</si>
  <si>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</si>
  <si>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</si>
  <si>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</si>
  <si>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</si>
  <si>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</si>
  <si>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</si>
  <si>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</si>
  <si>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</si>
  <si>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</si>
  <si>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</si>
  <si>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</si>
  <si>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</si>
  <si>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</si>
  <si>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</si>
  <si>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</si>
  <si>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</si>
  <si>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</si>
  <si>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</si>
  <si>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</si>
  <si>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</si>
  <si>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</si>
  <si>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</si>
  <si>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</si>
  <si>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</si>
  <si>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</si>
  <si>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</si>
  <si>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</si>
  <si>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</si>
  <si>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</si>
  <si>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</si>
  <si>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</si>
  <si>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</si>
  <si>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</si>
  <si>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</si>
  <si>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</si>
  <si>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</si>
  <si>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</si>
  <si>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</si>
  <si>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</si>
  <si>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</si>
  <si>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</si>
  <si>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</si>
  <si>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</si>
  <si>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</si>
  <si>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</si>
  <si>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</si>
  <si>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</si>
  <si>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</si>
  <si>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</si>
  <si>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</si>
  <si>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</si>
  <si>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</si>
  <si>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</si>
  <si>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</si>
  <si>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</si>
  <si>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</si>
  <si>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</si>
  <si>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</si>
  <si>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</si>
  <si>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</si>
  <si>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</si>
  <si>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</si>
  <si>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</si>
  <si>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</si>
  <si>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</si>
  <si>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</si>
  <si>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</si>
  <si>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</si>
  <si>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</si>
  <si>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</si>
  <si>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</si>
  <si>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</si>
  <si>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</si>
  <si>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</si>
  <si>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</si>
  <si>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</si>
  <si>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</si>
  <si>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</si>
  <si>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</si>
  <si>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</si>
  <si>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</si>
  <si>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</si>
  <si>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</si>
  <si>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</si>
  <si>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</si>
  <si>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</si>
  <si>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</si>
  <si>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</si>
  <si>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</si>
  <si>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</si>
  <si>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</si>
  <si>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</si>
  <si>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</si>
  <si>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</si>
  <si>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</si>
  <si>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</si>
  <si>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</si>
  <si>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</si>
  <si>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</si>
  <si>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</si>
  <si>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</si>
  <si>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</si>
  <si>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</si>
  <si>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</si>
  <si>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</si>
  <si>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</si>
  <si>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</si>
  <si>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</si>
  <si>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</si>
  <si>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</si>
  <si>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</si>
  <si>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</si>
  <si>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</si>
  <si>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</si>
  <si>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</si>
  <si>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</si>
  <si>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</si>
  <si>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</si>
  <si>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</si>
  <si>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</si>
  <si>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</si>
  <si>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</si>
  <si>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</si>
  <si>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</si>
  <si>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</si>
  <si>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</si>
  <si>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</si>
  <si>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</si>
  <si>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</si>
  <si>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</si>
  <si>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</si>
  <si>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</si>
  <si>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</si>
  <si>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</si>
  <si>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</si>
  <si>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</si>
  <si>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</si>
  <si>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</si>
  <si>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</si>
  <si>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</si>
  <si>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</si>
  <si>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</si>
  <si>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</si>
  <si>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</si>
  <si>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</si>
  <si>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</si>
  <si>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</si>
  <si>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</si>
  <si>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</si>
  <si>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</si>
  <si>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</si>
  <si>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</si>
  <si>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</si>
  <si>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</si>
  <si>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</si>
  <si>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</si>
  <si>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</si>
  <si>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</si>
  <si>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</si>
  <si>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</si>
  <si>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</si>
  <si>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</si>
  <si>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</si>
  <si>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</si>
  <si>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</si>
  <si>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</si>
  <si>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</si>
  <si>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</si>
  <si>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</si>
  <si>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</si>
  <si>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</si>
  <si>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</si>
  <si>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</si>
  <si>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</si>
  <si>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</si>
  <si>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</si>
  <si>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</si>
  <si>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</si>
  <si>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</si>
  <si>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</si>
  <si>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</si>
  <si>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</si>
  <si>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</si>
  <si>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</si>
  <si>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</si>
  <si>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</si>
  <si>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</si>
  <si>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</si>
  <si>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</si>
  <si>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</si>
  <si>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</si>
  <si>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</si>
  <si>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</si>
  <si>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</si>
  <si>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</si>
  <si>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</si>
  <si>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</si>
  <si>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</si>
  <si>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</si>
  <si>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</si>
  <si>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</si>
  <si>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</si>
  <si>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</si>
  <si>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</si>
  <si>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</si>
  <si>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</si>
  <si>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</si>
  <si>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</si>
  <si>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</si>
  <si>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</si>
  <si>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</si>
  <si>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</si>
  <si>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</si>
  <si>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</si>
  <si>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</si>
  <si>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</si>
  <si>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</si>
  <si>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</si>
  <si>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</si>
  <si>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</si>
  <si>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</si>
  <si>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</si>
  <si>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</si>
  <si>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</si>
  <si>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</si>
  <si>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</si>
  <si>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</si>
  <si>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</si>
  <si>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</si>
  <si>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</si>
  <si>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</si>
  <si>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</si>
  <si>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</si>
  <si>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</si>
  <si>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</si>
  <si>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</si>
  <si>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</si>
  <si>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</si>
  <si>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</si>
  <si>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</si>
  <si>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</si>
  <si>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</si>
  <si>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</si>
  <si>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</si>
  <si>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</si>
  <si>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</si>
  <si>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</si>
  <si>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</si>
  <si>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</si>
  <si>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</si>
  <si>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</si>
  <si>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</si>
  <si>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</si>
  <si>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</si>
  <si>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</si>
  <si>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</si>
  <si>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</si>
  <si>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</si>
  <si>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</si>
  <si>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</si>
  <si>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</si>
  <si>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</si>
  <si>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</si>
  <si>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</si>
  <si>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</si>
  <si>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</si>
  <si>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</si>
  <si>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</si>
  <si>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</si>
  <si>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</si>
  <si>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</si>
  <si>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</si>
  <si>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</si>
  <si>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</si>
  <si>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</si>
  <si>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</si>
  <si>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</si>
  <si>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</si>
  <si>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</si>
  <si>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</si>
  <si>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</si>
  <si>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</si>
  <si>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</si>
  <si>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</si>
  <si>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</si>
  <si>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</si>
  <si>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</si>
  <si>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</si>
  <si>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</si>
  <si>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</si>
  <si>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</si>
  <si>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</si>
  <si>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</si>
  <si>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</si>
  <si>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</si>
  <si>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</si>
  <si>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</si>
  <si>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</si>
  <si>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</si>
  <si>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</si>
  <si>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</si>
  <si>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</si>
  <si>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</si>
  <si>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</si>
  <si>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</si>
  <si>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</si>
  <si>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</si>
  <si>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</si>
  <si>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</si>
  <si>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</si>
  <si>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</si>
  <si>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</si>
  <si>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</si>
  <si>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</si>
  <si>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</si>
  <si>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</si>
  <si>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</si>
  <si>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</si>
  <si>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</si>
  <si>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</si>
  <si>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</si>
  <si>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</si>
  <si>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</si>
  <si>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</si>
  <si>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</si>
  <si>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</si>
  <si>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</si>
  <si>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</si>
  <si>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</si>
  <si>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</si>
  <si>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</si>
  <si>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</si>
  <si>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</si>
  <si>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</si>
  <si>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</si>
  <si>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</si>
  <si>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</si>
  <si>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</si>
  <si>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</si>
  <si>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</si>
  <si>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</si>
  <si>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</si>
  <si>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</si>
  <si>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</si>
  <si>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</si>
  <si>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</si>
  <si>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</si>
  <si>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</si>
  <si>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</si>
  <si>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</si>
  <si>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</si>
  <si>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</si>
  <si>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</si>
  <si>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</si>
  <si>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</si>
  <si>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</si>
  <si>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</si>
  <si>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</si>
  <si>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</si>
  <si>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</si>
  <si>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</si>
  <si>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</si>
  <si>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</si>
  <si>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</si>
  <si>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</si>
  <si>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</si>
  <si>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</si>
  <si>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</si>
  <si>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</si>
  <si>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</si>
  <si>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</si>
  <si>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</si>
  <si>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</si>
  <si>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</si>
  <si>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</si>
  <si>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</si>
  <si>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</si>
  <si>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</si>
  <si>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</si>
  <si>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</si>
  <si>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</si>
  <si>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</si>
  <si>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</si>
  <si>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</si>
  <si>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</si>
  <si>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</si>
  <si>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</si>
  <si>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</si>
  <si>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</si>
  <si>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</si>
  <si>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</si>
  <si>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</si>
  <si>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>май, сентябрь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</si>
  <si>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</si>
  <si>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</si>
  <si>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</si>
  <si>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</si>
  <si>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</si>
  <si>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</si>
  <si>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</si>
  <si>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</si>
  <si>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</si>
  <si>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>фев, мар, дек</t>
  </si>
  <si>
    <t>май, февраль</t>
  </si>
  <si>
    <t>апрель, март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</si>
  <si>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</si>
  <si>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</si>
  <si>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</si>
  <si>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</si>
  <si>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</si>
  <si>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</si>
  <si>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</si>
  <si>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</si>
  <si>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</si>
  <si>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6 по ул. Мира за 2016 год</t>
  </si>
  <si>
    <t xml:space="preserve"> январь</t>
  </si>
  <si>
    <t xml:space="preserve"> в течение года</t>
  </si>
  <si>
    <t>фев, мар, июл</t>
  </si>
  <si>
    <t>май, ноябрь</t>
  </si>
  <si>
    <t>12 | 1</t>
  </si>
  <si>
    <t>4,25 | 1</t>
  </si>
  <si>
    <t>1,6 | 24</t>
  </si>
  <si>
    <t>0,5 | 18</t>
  </si>
  <si>
    <t>1,1 | 3</t>
  </si>
  <si>
    <t>59 | 1</t>
  </si>
  <si>
    <t>1,5 | 1</t>
  </si>
  <si>
    <t>49,07 | 249</t>
  </si>
  <si>
    <t>49,07 | 24</t>
  </si>
  <si>
    <t>6,816 | 1</t>
  </si>
  <si>
    <t>49,07 | 2</t>
  </si>
  <si>
    <t>343 | 28</t>
  </si>
  <si>
    <t>171,5 | 22</t>
  </si>
  <si>
    <t>0,06174 | 6</t>
  </si>
  <si>
    <t>3,43 | 40</t>
  </si>
  <si>
    <t>3,43 | 10</t>
  </si>
  <si>
    <t>3,43 | 12</t>
  </si>
  <si>
    <t>343 | 32</t>
  </si>
  <si>
    <t>171,5 | 8</t>
  </si>
  <si>
    <t>0,99 | 1</t>
  </si>
  <si>
    <t>80 | 2</t>
  </si>
  <si>
    <t>1 | 122</t>
  </si>
  <si>
    <t>18 | 24</t>
  </si>
  <si>
    <t>2 | 5</t>
  </si>
  <si>
    <t>апрель, декабрь</t>
  </si>
  <si>
    <t>343 | 74</t>
  </si>
  <si>
    <t>18 | 27</t>
  </si>
  <si>
    <t>1 | 127</t>
  </si>
  <si>
    <t>668 | 77</t>
  </si>
  <si>
    <t>668 | 2</t>
  </si>
  <si>
    <t>2 |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</si>
</sst>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opLeftCell="A28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754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14295.75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181693.99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163365.47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163365.47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163365.47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32624.27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201289.11491230951</v>
      </c>
      <c r="G28" s="18">
        <f>и_ср_начисл-и_ср_стоимость_факт</f>
        <v>-19595.124912309519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34862.51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69070.02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175.72942822009156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295459.90000000002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259244.78000000003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62699.62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415858.42000000004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415858.42000000004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472.4407173503439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4988.59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5011.09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281.33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4988.59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4988.59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334.11772732376721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58575.630000000005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59405.71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3348.63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61696.17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61696.17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830.70135729405911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58628.74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59783.770000000004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2740.44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58628.74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58628.74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754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8198.1296429887989</v>
      </c>
      <c r="F6" s="40"/>
      <c r="I6" s="27">
        <f>E6/1.18</f>
        <v>6947.5674940583049</v>
      </c>
      <c r="J6" s="29">
        <f>[1]сумма!$Q$6</f>
        <v>12959.079134999998</v>
      </c>
      <c r="K6" s="29">
        <f>J6-I6</f>
        <v>6011.5116409416933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172.55173925110259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0.15179999999999999</v>
      </c>
      <c r="E8" s="48">
        <v>172.55173925110259</v>
      </c>
      <c r="F8" s="49" t="s">
        <v>732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353.35382151954701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2.8544</v>
      </c>
      <c r="E25" s="48">
        <v>353.35382151954701</v>
      </c>
      <c r="F25" s="49" t="s">
        <v>734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4785.4335467684405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0.96120000000000005</v>
      </c>
      <c r="E43" s="48">
        <v>884.23350213833339</v>
      </c>
      <c r="F43" s="49" t="s">
        <v>732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6.06</v>
      </c>
      <c r="E44" s="48">
        <v>514.68987707461099</v>
      </c>
      <c r="F44" s="49" t="s">
        <v>739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58</v>
      </c>
      <c r="E45" s="48">
        <v>3386.5101675554961</v>
      </c>
      <c r="F45" s="49" t="s">
        <v>742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735.76319888277646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2.8544</v>
      </c>
      <c r="E101" s="35">
        <v>353.49730574593559</v>
      </c>
      <c r="F101" s="33" t="s">
        <v>734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>
        <v>5</v>
      </c>
      <c r="E102" s="48">
        <v>382.26589313684087</v>
      </c>
      <c r="F102" s="49" t="s">
        <v>735</v>
      </c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94.340878850474638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8.9200000000000002E-2</v>
      </c>
      <c r="E106" s="56">
        <v>94.340878850474638</v>
      </c>
      <c r="F106" s="49" t="s">
        <v>739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2056.6864577164583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8.9200000000000002E-2</v>
      </c>
      <c r="E120" s="56">
        <v>95.500709680448779</v>
      </c>
      <c r="F120" s="49" t="s">
        <v>739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1750.5907604271636</v>
      </c>
      <c r="F130" s="49" t="s">
        <v>755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172.00968772919026</v>
      </c>
      <c r="F138" s="49" t="s">
        <v>738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1</v>
      </c>
      <c r="E148" s="48">
        <v>38.585299879655473</v>
      </c>
      <c r="F148" s="49" t="s">
        <v>733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25703.509232176533</v>
      </c>
      <c r="F197" s="75"/>
      <c r="I197" s="27">
        <f>E197/1.18</f>
        <v>21782.634942522487</v>
      </c>
      <c r="J197" s="29">
        <f>[1]сумма!$Q$11</f>
        <v>31082.599499999997</v>
      </c>
      <c r="K197" s="29">
        <f>J197-I197</f>
        <v>9299.9645574775095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25703.509232176533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0.5351999999999999</v>
      </c>
      <c r="E199" s="35">
        <v>2111.9921562885979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3.6372000000000004</v>
      </c>
      <c r="E200" s="35">
        <v>5734.4188497317773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2.69</v>
      </c>
      <c r="E202" s="35">
        <v>68.88438568537191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2.69</v>
      </c>
      <c r="E203" s="35">
        <v>1521.7817480581441</v>
      </c>
      <c r="F203" s="49" t="s">
        <v>735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2.69</v>
      </c>
      <c r="E210" s="35">
        <v>3423.2227591404039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34.610700000000001</v>
      </c>
      <c r="E211" s="35">
        <v>12463.494270826748</v>
      </c>
      <c r="F211" s="49" t="s">
        <v>741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</v>
      </c>
      <c r="E215" s="35">
        <v>207.70537471629848</v>
      </c>
      <c r="F215" s="49" t="s">
        <v>735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172.00968772919026</v>
      </c>
      <c r="F228" s="49" t="s">
        <v>738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3907.7406723993445</v>
      </c>
      <c r="F232" s="33"/>
      <c r="I232" s="27">
        <f>E232/1.18</f>
        <v>3311.6446376265635</v>
      </c>
      <c r="J232" s="29">
        <f>[1]сумма!$M$13</f>
        <v>4000.8600000000006</v>
      </c>
      <c r="K232" s="29">
        <f>J232-I232</f>
        <v>689.21536237343707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3907.7406723993445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1519.9598759730791</v>
      </c>
      <c r="F238" s="49" t="s">
        <v>756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736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>
        <v>12</v>
      </c>
      <c r="E253" s="35">
        <v>2314.4962277983113</v>
      </c>
      <c r="F253" s="33" t="s">
        <v>737</v>
      </c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6145.8022128172097</v>
      </c>
      <c r="F266" s="75"/>
      <c r="I266" s="27">
        <f>E266/1.18</f>
        <v>5208.3069600145845</v>
      </c>
      <c r="J266" s="29">
        <f>[1]сумма!$Q$15</f>
        <v>14033.079052204816</v>
      </c>
      <c r="K266" s="29">
        <f>J266-I266</f>
        <v>8824.772092190231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6145.8022128172097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0.3054</v>
      </c>
      <c r="E268" s="35">
        <v>626.22494905398071</v>
      </c>
      <c r="F268" s="33" t="s">
        <v>757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0.06</v>
      </c>
      <c r="E269" s="35">
        <v>138.46227846495515</v>
      </c>
      <c r="F269" s="33" t="s">
        <v>757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3</v>
      </c>
      <c r="E270" s="35">
        <v>573.59015200711258</v>
      </c>
      <c r="F270" s="33" t="s">
        <v>736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>
        <v>1</v>
      </c>
      <c r="E277" s="35">
        <v>263.34271205611225</v>
      </c>
      <c r="F277" s="33" t="s">
        <v>737</v>
      </c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1</v>
      </c>
      <c r="E278" s="35">
        <v>275.023390930262</v>
      </c>
      <c r="F278" s="33" t="s">
        <v>740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273.87551711915359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2</v>
      </c>
      <c r="E282" s="35">
        <v>2460.0255754406762</v>
      </c>
      <c r="F282" s="33" t="s">
        <v>730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584.49710547603854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>
        <v>10</v>
      </c>
      <c r="E321" s="35">
        <v>801.75398600264577</v>
      </c>
      <c r="F321" s="33" t="s">
        <v>730</v>
      </c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3</v>
      </c>
      <c r="E335" s="35">
        <v>149.00654626627346</v>
      </c>
      <c r="F335" s="33" t="s">
        <v>758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34638.551006498703</v>
      </c>
      <c r="F338" s="75"/>
      <c r="I338" s="27">
        <f>E338/1.18</f>
        <v>29354.704242795513</v>
      </c>
      <c r="J338" s="29">
        <f>[1]сумма!$Q$17</f>
        <v>27117.06</v>
      </c>
      <c r="K338" s="29">
        <f>J338-I338</f>
        <v>-2237.6442427955117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34638.551006498703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759</v>
      </c>
      <c r="E340" s="84">
        <v>61.267764667912807</v>
      </c>
      <c r="F340" s="49" t="s">
        <v>741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760</v>
      </c>
      <c r="E342" s="48">
        <v>27.106561768571101</v>
      </c>
      <c r="F342" s="49" t="s">
        <v>733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761</v>
      </c>
      <c r="E343" s="84">
        <v>160.77407566837536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762</v>
      </c>
      <c r="E344" s="84">
        <v>46.644330595145952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763</v>
      </c>
      <c r="E345" s="84">
        <v>7.8677184136390759</v>
      </c>
      <c r="F345" s="49" t="s">
        <v>743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764</v>
      </c>
      <c r="E346" s="48">
        <v>200.18440984976507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765</v>
      </c>
      <c r="E347" s="48">
        <v>4.8067215840165796</v>
      </c>
      <c r="F347" s="49" t="s">
        <v>733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766</v>
      </c>
      <c r="E349" s="48">
        <v>27716.620828118641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767</v>
      </c>
      <c r="E351" s="48">
        <v>6104.6798959274429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768</v>
      </c>
      <c r="E353" s="84">
        <v>78.091290211970829</v>
      </c>
      <c r="F353" s="49" t="s">
        <v>737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769</v>
      </c>
      <c r="E354" s="48">
        <v>230.50740969321291</v>
      </c>
      <c r="F354" s="49" t="s">
        <v>744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62836.587563029425</v>
      </c>
      <c r="F355" s="75"/>
      <c r="I355" s="27">
        <f>E355/1.18</f>
        <v>53251.345392397823</v>
      </c>
      <c r="J355" s="29">
        <f>[1]сумма!$Q$19</f>
        <v>27334.060541112922</v>
      </c>
      <c r="K355" s="29">
        <f>J355-I355</f>
        <v>-25917.284851284901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26764.150244526456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770</v>
      </c>
      <c r="E358" s="89">
        <v>5069.0466209114529</v>
      </c>
      <c r="F358" s="49" t="s">
        <v>746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771</v>
      </c>
      <c r="E359" s="89">
        <v>8713.8209826146503</v>
      </c>
      <c r="F359" s="49" t="s">
        <v>746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772</v>
      </c>
      <c r="E360" s="89">
        <v>65.751646742555138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773</v>
      </c>
      <c r="E361" s="89">
        <v>133.03541711269477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774</v>
      </c>
      <c r="E362" s="89">
        <v>226.98008912782763</v>
      </c>
      <c r="F362" s="49" t="s">
        <v>745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775</v>
      </c>
      <c r="E364" s="89">
        <v>655.80661372775444</v>
      </c>
      <c r="F364" s="49" t="s">
        <v>747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776</v>
      </c>
      <c r="E365" s="89">
        <v>3306.2592005960005</v>
      </c>
      <c r="F365" s="49" t="s">
        <v>748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777</v>
      </c>
      <c r="E366" s="89">
        <v>3191.7468309190676</v>
      </c>
      <c r="F366" s="49" t="s">
        <v>749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778</v>
      </c>
      <c r="E367" s="89">
        <v>86.95144119146407</v>
      </c>
      <c r="F367" s="49" t="s">
        <v>738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778</v>
      </c>
      <c r="E368" s="89">
        <v>127.00745439160222</v>
      </c>
      <c r="F368" s="49" t="s">
        <v>738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779</v>
      </c>
      <c r="E369" s="89">
        <v>1299.7040366652589</v>
      </c>
      <c r="F369" s="49" t="s">
        <v>750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780</v>
      </c>
      <c r="E370" s="89">
        <v>1071.5282456508598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781</v>
      </c>
      <c r="E371" s="89">
        <v>1349.3854500522959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782</v>
      </c>
      <c r="E372" s="89">
        <v>1168.1409580858199</v>
      </c>
      <c r="F372" s="49" t="s">
        <v>783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1.7</v>
      </c>
      <c r="E373" s="89">
        <v>298.98525673715056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36072.437318502984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784</v>
      </c>
      <c r="E375" s="93">
        <v>7494.3365855194588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785</v>
      </c>
      <c r="E377" s="95">
        <v>274.59293825109631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786</v>
      </c>
      <c r="E378" s="95">
        <v>1103.7882825505533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787</v>
      </c>
      <c r="E379" s="95">
        <v>14603.465851261115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788</v>
      </c>
      <c r="E380" s="95">
        <v>5113.000622261814</v>
      </c>
      <c r="F380" s="49" t="s">
        <v>751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788</v>
      </c>
      <c r="E382" s="95">
        <v>927.47069198475106</v>
      </c>
      <c r="F382" s="49" t="s">
        <v>752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788</v>
      </c>
      <c r="E383" s="95">
        <v>468.35642896997354</v>
      </c>
      <c r="F383" s="49" t="s">
        <v>753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789</v>
      </c>
      <c r="E384" s="95">
        <v>5827.8629521673229</v>
      </c>
      <c r="F384" s="49" t="s">
        <v>718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1.5</v>
      </c>
      <c r="E385" s="95">
        <v>259.56296553689526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12620.221079424962</v>
      </c>
      <c r="F386" s="75"/>
      <c r="I386" s="27">
        <f>E386/1.18</f>
        <v>10695.102609682172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12620.221079424962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7200.4091477625061</v>
      </c>
      <c r="F388" s="75"/>
      <c r="I388" s="27">
        <f>E388/1.18</f>
        <v>6102.0416506461916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7200.4091477625061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40038.144912309494</v>
      </c>
      <c r="F390" s="75"/>
      <c r="I390" s="27">
        <f>E390/1.18</f>
        <v>33930.631281618218</v>
      </c>
      <c r="J390" s="27">
        <f>SUM(I6:I390)</f>
        <v>170583.97921136185</v>
      </c>
      <c r="K390" s="27">
        <f>J390*1.01330668353499*1.18</f>
        <v>203967.58576186275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40038.144912309494</v>
      </c>
      <c r="F391" s="49" t="s">
        <v>731</v>
      </c>
      <c r="I391" s="27">
        <f>E6+E197+E232+E266+E338+E355+E386+E388+E390</f>
        <v>201289.09546940698</v>
      </c>
      <c r="J391" s="27">
        <f>I391-K391</f>
        <v>-137874.68076931476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2017-05-18T02:18:08Z</dcterms:modified>
</cp:coreProperties>
</file>